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erechnungsblatt" sheetId="1" r:id="rId1"/>
    <sheet name="Formeln" sheetId="2" r:id="rId2"/>
  </sheets>
  <definedNames>
    <definedName name="_xlnm.Print_Area" localSheetId="0">'Berechnungsblatt'!$A$1:$H$53</definedName>
    <definedName name="_xlnm.Print_Area" localSheetId="1">'Formeln'!$A$1:$H$53</definedName>
  </definedNames>
  <calcPr fullCalcOnLoad="1"/>
</workbook>
</file>

<file path=xl/sharedStrings.xml><?xml version="1.0" encoding="utf-8"?>
<sst xmlns="http://schemas.openxmlformats.org/spreadsheetml/2006/main" count="66" uniqueCount="31">
  <si>
    <t>Jahr</t>
  </si>
  <si>
    <t>Investitionskosten</t>
  </si>
  <si>
    <t>Betriebskosten</t>
  </si>
  <si>
    <t>Einnahmen</t>
  </si>
  <si>
    <t>Restwert</t>
  </si>
  <si>
    <t>Nettoeinnahmen</t>
  </si>
  <si>
    <t>2) Einnahmen sind größer als die laufenden Betriebskosten =&gt; EFRE-Beitrag errechnet sich aus Finanzierungslücke und anteiligen Nettoeinnahmen.</t>
  </si>
  <si>
    <t>Projektbezeichnung:</t>
  </si>
  <si>
    <t>EFRE-Quote:</t>
  </si>
  <si>
    <t>Jahr des Projektbeginns:</t>
  </si>
  <si>
    <t>realer Zinssatz für die Barwertberechnung in %:</t>
  </si>
  <si>
    <t>Summe</t>
  </si>
  <si>
    <t>diskont. Nettoeinnahmen</t>
  </si>
  <si>
    <t>laufender Betrieb</t>
  </si>
  <si>
    <t>Barwert (Investitionsk.)</t>
  </si>
  <si>
    <t>Nettogegenwartswert:</t>
  </si>
  <si>
    <t>durchschn. Rentabilität:</t>
  </si>
  <si>
    <t>zuschussfähige Ausgaben:</t>
  </si>
  <si>
    <t>Finanzierungsdefizit:</t>
  </si>
  <si>
    <t>Entscheidungsbetrag:</t>
  </si>
  <si>
    <t>Entscheidungsbetrag (=Förderbasis):</t>
  </si>
  <si>
    <t>EFRE-Beitrag:</t>
  </si>
  <si>
    <t>1) Es sind keine/negative Nettoeinnahmen zu erwarten =&gt; Methode zur Berechnung der Finanzierungslücke kommt nicht zur Anwendung - finanzielle Nachhaltigkeit des Projektes muss nachgewiesen werden</t>
  </si>
  <si>
    <t>3) Finanzieller Nettogegenwartswert ist positiv und durchschn. Rentabilität liegt über Abzinsungssatz =&gt; keine Finanzierung aus dem EFRE möglich (Ausnahme produktive Investitionen nach dem Beihilfenrecht).</t>
  </si>
  <si>
    <t>davon förderfähige Kosten</t>
  </si>
  <si>
    <t>Variante 1</t>
  </si>
  <si>
    <t>Variante 2</t>
  </si>
  <si>
    <t>nicht-förderfähiger Anteil:</t>
  </si>
  <si>
    <t>Barwert (förderf. Kosten)</t>
  </si>
  <si>
    <t>EFRE-Beitrag</t>
  </si>
  <si>
    <t>Berechnungsblatt zur Bestimmung des Finanzierungsdefizites und des EU-Zuschusses bei Einnahmen schaffenden Projekten (nur für Projekte mit Nettoeinnahmen anwendbar)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</si>
</sst>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"/>
    <numFmt numFmtId="173" formatCode="0.0000000000"/>
    <numFmt numFmtId="174" formatCode="0.0000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17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70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172" fontId="0" fillId="0" borderId="0" xfId="0" applyNumberFormat="1" applyFill="1" applyAlignment="1">
      <alignment/>
    </xf>
    <xf numFmtId="172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2" borderId="0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10" fontId="0" fillId="3" borderId="0" xfId="17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71" fontId="0" fillId="3" borderId="6" xfId="17" applyNumberFormat="1" applyFill="1" applyBorder="1" applyAlignment="1">
      <alignment/>
    </xf>
    <xf numFmtId="43" fontId="0" fillId="3" borderId="6" xfId="15" applyFill="1" applyBorder="1" applyAlignment="1">
      <alignment/>
    </xf>
    <xf numFmtId="43" fontId="0" fillId="3" borderId="6" xfId="0" applyNumberForma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0" xfId="0" applyBorder="1" applyAlignment="1">
      <alignment wrapText="1"/>
    </xf>
    <xf numFmtId="9" fontId="0" fillId="4" borderId="12" xfId="0" applyNumberFormat="1" applyFill="1" applyBorder="1" applyAlignment="1">
      <alignment wrapText="1"/>
    </xf>
    <xf numFmtId="0" fontId="0" fillId="0" borderId="0" xfId="0" applyAlignment="1">
      <alignment horizontal="right" wrapText="1"/>
    </xf>
    <xf numFmtId="2" fontId="0" fillId="3" borderId="0" xfId="0" applyNumberFormat="1" applyFill="1" applyAlignment="1">
      <alignment wrapText="1"/>
    </xf>
    <xf numFmtId="10" fontId="0" fillId="3" borderId="0" xfId="17" applyNumberFormat="1" applyFill="1" applyBorder="1" applyAlignment="1">
      <alignment wrapText="1"/>
    </xf>
    <xf numFmtId="0" fontId="0" fillId="4" borderId="12" xfId="0" applyFill="1" applyBorder="1" applyAlignment="1">
      <alignment wrapText="1"/>
    </xf>
    <xf numFmtId="9" fontId="0" fillId="4" borderId="12" xfId="17" applyFill="1" applyBorder="1" applyAlignment="1">
      <alignment wrapText="1"/>
    </xf>
    <xf numFmtId="0" fontId="0" fillId="4" borderId="0" xfId="0" applyFill="1" applyAlignment="1">
      <alignment wrapText="1"/>
    </xf>
    <xf numFmtId="172" fontId="0" fillId="0" borderId="0" xfId="0" applyNumberFormat="1" applyFill="1" applyAlignment="1">
      <alignment wrapText="1"/>
    </xf>
    <xf numFmtId="0" fontId="0" fillId="4" borderId="1" xfId="0" applyFill="1" applyBorder="1" applyAlignment="1">
      <alignment wrapText="1"/>
    </xf>
    <xf numFmtId="172" fontId="0" fillId="0" borderId="1" xfId="0" applyNumberForma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172" fontId="0" fillId="2" borderId="0" xfId="0" applyNumberFormat="1" applyFill="1" applyBorder="1" applyAlignment="1">
      <alignment wrapText="1"/>
    </xf>
    <xf numFmtId="0" fontId="0" fillId="4" borderId="0" xfId="0" applyFill="1" applyBorder="1" applyAlignment="1">
      <alignment wrapText="1"/>
    </xf>
    <xf numFmtId="170" fontId="0" fillId="0" borderId="0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72" fontId="0" fillId="0" borderId="1" xfId="0" applyNumberFormat="1" applyBorder="1" applyAlignment="1">
      <alignment wrapText="1"/>
    </xf>
    <xf numFmtId="1" fontId="0" fillId="0" borderId="0" xfId="0" applyNumberFormat="1" applyAlignment="1">
      <alignment wrapText="1"/>
    </xf>
    <xf numFmtId="172" fontId="0" fillId="2" borderId="0" xfId="0" applyNumberFormat="1" applyFill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right" wrapText="1"/>
    </xf>
    <xf numFmtId="172" fontId="0" fillId="3" borderId="0" xfId="0" applyNumberFormat="1" applyFill="1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Fill="1" applyBorder="1" applyAlignment="1">
      <alignment wrapText="1"/>
    </xf>
    <xf numFmtId="9" fontId="2" fillId="0" borderId="0" xfId="17" applyFont="1" applyFill="1" applyBorder="1" applyAlignment="1">
      <alignment wrapText="1"/>
    </xf>
    <xf numFmtId="171" fontId="0" fillId="3" borderId="0" xfId="17" applyNumberFormat="1" applyFill="1" applyBorder="1" applyAlignment="1">
      <alignment horizontal="left" wrapText="1"/>
    </xf>
    <xf numFmtId="171" fontId="0" fillId="3" borderId="6" xfId="17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43" fontId="0" fillId="3" borderId="6" xfId="15" applyFill="1" applyBorder="1" applyAlignment="1">
      <alignment wrapText="1"/>
    </xf>
    <xf numFmtId="43" fontId="0" fillId="3" borderId="6" xfId="0" applyNumberForma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Alignment="1">
      <alignment wrapText="1"/>
    </xf>
    <xf numFmtId="10" fontId="0" fillId="0" borderId="0" xfId="17" applyNumberFormat="1" applyFill="1" applyBorder="1" applyAlignment="1">
      <alignment wrapText="1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9" fontId="0" fillId="4" borderId="12" xfId="0" applyNumberForma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9" fontId="0" fillId="4" borderId="12" xfId="17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2" fontId="0" fillId="4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="70" zoomScaleNormal="75" zoomScaleSheetLayoutView="70" workbookViewId="0" topLeftCell="A13">
      <selection activeCell="F19" sqref="F19"/>
    </sheetView>
  </sheetViews>
  <sheetFormatPr defaultColWidth="11.421875" defaultRowHeight="12.75"/>
  <cols>
    <col min="3" max="3" width="13.00390625" style="0" customWidth="1"/>
    <col min="4" max="4" width="16.140625" style="0" bestFit="1" customWidth="1"/>
    <col min="5" max="5" width="15.57421875" style="0" customWidth="1"/>
    <col min="6" max="6" width="14.421875" style="0" bestFit="1" customWidth="1"/>
    <col min="7" max="7" width="19.00390625" style="0" customWidth="1"/>
    <col min="8" max="8" width="14.7109375" style="0" bestFit="1" customWidth="1"/>
    <col min="9" max="9" width="14.140625" style="0" bestFit="1" customWidth="1"/>
    <col min="10" max="10" width="14.7109375" style="0" bestFit="1" customWidth="1"/>
    <col min="11" max="11" width="3.7109375" style="0" bestFit="1" customWidth="1"/>
  </cols>
  <sheetData>
    <row r="1" spans="1:11" ht="36.75" customHeight="1">
      <c r="A1" s="96" t="s">
        <v>30</v>
      </c>
      <c r="B1" s="97"/>
      <c r="C1" s="97"/>
      <c r="D1" s="97"/>
      <c r="E1" s="97"/>
      <c r="F1" s="97"/>
      <c r="G1" s="97"/>
      <c r="H1" s="97"/>
      <c r="I1" s="8"/>
      <c r="J1" s="8"/>
      <c r="K1" s="8"/>
    </row>
    <row r="3" spans="1:11" ht="12.75">
      <c r="A3" t="s">
        <v>7</v>
      </c>
      <c r="D3" s="86"/>
      <c r="E3" s="87"/>
      <c r="F3" s="87"/>
      <c r="G3" s="87"/>
      <c r="H3" s="88"/>
      <c r="I3" s="18"/>
      <c r="J3" s="18"/>
      <c r="K3" s="4"/>
    </row>
    <row r="5" spans="1:7" ht="12.75">
      <c r="A5" t="s">
        <v>8</v>
      </c>
      <c r="D5" s="89">
        <v>0.75</v>
      </c>
      <c r="F5" s="22" t="s">
        <v>15</v>
      </c>
      <c r="G5" s="36">
        <f>SUM(G25:G40)-F17</f>
        <v>-68.93179551293875</v>
      </c>
    </row>
    <row r="6" spans="6:7" ht="12.75">
      <c r="F6" s="22" t="s">
        <v>16</v>
      </c>
      <c r="G6" s="37">
        <f>SUM(G25:G40)/COUNT(G25:G40)/D17</f>
        <v>0.012323104431950158</v>
      </c>
    </row>
    <row r="7" spans="1:4" ht="12.75">
      <c r="A7" t="s">
        <v>9</v>
      </c>
      <c r="D7" s="90">
        <v>2007</v>
      </c>
    </row>
    <row r="9" spans="1:4" ht="27.75" customHeight="1">
      <c r="A9" s="97" t="s">
        <v>10</v>
      </c>
      <c r="B9" s="97"/>
      <c r="D9" s="91">
        <v>0.05</v>
      </c>
    </row>
    <row r="11" spans="1:3" ht="12.75">
      <c r="A11" t="s">
        <v>1</v>
      </c>
      <c r="C11" s="6"/>
    </row>
    <row r="12" spans="3:10" ht="38.25">
      <c r="C12" s="19" t="s">
        <v>0</v>
      </c>
      <c r="D12" s="19" t="s">
        <v>1</v>
      </c>
      <c r="E12" s="19" t="s">
        <v>24</v>
      </c>
      <c r="F12" s="19" t="s">
        <v>14</v>
      </c>
      <c r="G12" s="20" t="s">
        <v>28</v>
      </c>
      <c r="H12" s="4"/>
      <c r="I12" s="4"/>
      <c r="J12" s="4"/>
    </row>
    <row r="13" spans="3:10" ht="12.75">
      <c r="C13">
        <f>D7</f>
        <v>2007</v>
      </c>
      <c r="D13" s="92">
        <v>25</v>
      </c>
      <c r="E13" s="92">
        <v>25</v>
      </c>
      <c r="F13" s="24">
        <f>D13*1/(1+$D$9)^(1+C13-C$13)</f>
        <v>23.80952380952381</v>
      </c>
      <c r="G13" s="24">
        <f>E13*1/(1+$D$9)^(1+C13-C$13)</f>
        <v>23.80952380952381</v>
      </c>
      <c r="H13" s="4"/>
      <c r="I13" s="4"/>
      <c r="J13" s="4"/>
    </row>
    <row r="14" spans="3:10" ht="12.75">
      <c r="C14">
        <f>C13+1</f>
        <v>2008</v>
      </c>
      <c r="D14" s="92">
        <v>25</v>
      </c>
      <c r="E14" s="92">
        <v>25</v>
      </c>
      <c r="F14" s="24">
        <f>D14*1/(1+$D$9)^(1+C14-C$13)</f>
        <v>22.675736961451246</v>
      </c>
      <c r="G14" s="24">
        <f>E14*1/(1+$D$9)^(1+C14-C$13)</f>
        <v>22.675736961451246</v>
      </c>
      <c r="H14" s="4"/>
      <c r="I14" s="4"/>
      <c r="J14" s="4"/>
    </row>
    <row r="15" spans="3:10" ht="12.75">
      <c r="C15">
        <f>C14+1</f>
        <v>2009</v>
      </c>
      <c r="D15" s="92">
        <v>25</v>
      </c>
      <c r="E15" s="92">
        <v>25</v>
      </c>
      <c r="F15" s="24">
        <f>D15*1/(1+$D$9)^(1+C15-C$13)</f>
        <v>21.5959399632869</v>
      </c>
      <c r="G15" s="24">
        <f>E15*1/(1+$D$9)^(1+C15-C$13)</f>
        <v>21.5959399632869</v>
      </c>
      <c r="H15" s="4"/>
      <c r="I15" s="4"/>
      <c r="J15" s="4"/>
    </row>
    <row r="16" spans="3:10" ht="12.75">
      <c r="C16" s="3">
        <f>C15+1</f>
        <v>2010</v>
      </c>
      <c r="D16" s="93">
        <v>25</v>
      </c>
      <c r="E16" s="98">
        <f>E44*0.1</f>
        <v>6.893179551293875</v>
      </c>
      <c r="F16" s="25">
        <f>D16*1/(1+$D$9)^(1+C16-C$13)</f>
        <v>20.56756186979705</v>
      </c>
      <c r="G16" s="25">
        <f>E16*1/(1+$D$9)^(1+C16-C$13)</f>
        <v>5.671035876034265</v>
      </c>
      <c r="H16" s="4"/>
      <c r="I16" s="4"/>
      <c r="J16" s="4"/>
    </row>
    <row r="17" spans="3:10" ht="12.75">
      <c r="C17" s="4" t="s">
        <v>11</v>
      </c>
      <c r="D17" s="15">
        <f>SUM(D13:D16)</f>
        <v>100</v>
      </c>
      <c r="E17" s="24">
        <f>SUM(E13:E16)</f>
        <v>81.89317955129387</v>
      </c>
      <c r="F17" s="34">
        <f>SUM(F13:F16)</f>
        <v>88.648762604059</v>
      </c>
      <c r="G17" s="34">
        <f>SUM(G13:G16)</f>
        <v>73.75223661029622</v>
      </c>
      <c r="H17" s="4"/>
      <c r="I17" s="4"/>
      <c r="J17" s="4"/>
    </row>
    <row r="18" spans="1:10" ht="12.75">
      <c r="A18" s="11"/>
      <c r="B18" s="11"/>
      <c r="C18" s="5"/>
      <c r="D18" s="5"/>
      <c r="E18" s="5"/>
      <c r="F18" s="5"/>
      <c r="G18" s="5"/>
      <c r="H18" s="5"/>
      <c r="I18" s="4"/>
      <c r="J18" s="4"/>
    </row>
    <row r="19" spans="1:9" ht="12.75">
      <c r="A19" t="s">
        <v>13</v>
      </c>
      <c r="B19" s="6"/>
      <c r="H19" s="4"/>
      <c r="I19" s="4"/>
    </row>
    <row r="20" spans="2:12" ht="27" customHeight="1">
      <c r="B20" s="19" t="s">
        <v>0</v>
      </c>
      <c r="C20" s="19" t="s">
        <v>3</v>
      </c>
      <c r="D20" s="19" t="s">
        <v>2</v>
      </c>
      <c r="E20" s="19" t="s">
        <v>4</v>
      </c>
      <c r="F20" s="19" t="s">
        <v>5</v>
      </c>
      <c r="G20" s="20" t="s">
        <v>12</v>
      </c>
      <c r="J20" s="4"/>
      <c r="K20" s="5"/>
      <c r="L20" s="4"/>
    </row>
    <row r="21" spans="2:12" ht="12.75">
      <c r="B21">
        <f>D7</f>
        <v>2007</v>
      </c>
      <c r="C21" s="94"/>
      <c r="D21" s="94"/>
      <c r="E21" s="4"/>
      <c r="F21" s="4"/>
      <c r="J21" s="21"/>
      <c r="K21" s="4"/>
      <c r="L21" s="4"/>
    </row>
    <row r="22" spans="2:12" ht="12.75">
      <c r="B22">
        <f>C13+1</f>
        <v>2008</v>
      </c>
      <c r="C22" s="94"/>
      <c r="D22" s="94"/>
      <c r="E22" s="4"/>
      <c r="F22" s="4"/>
      <c r="J22" s="21"/>
      <c r="K22" s="4"/>
      <c r="L22" s="4"/>
    </row>
    <row r="23" spans="2:12" ht="12.75">
      <c r="B23">
        <f>C14+1</f>
        <v>2009</v>
      </c>
      <c r="C23" s="94"/>
      <c r="D23" s="94"/>
      <c r="E23" s="4"/>
      <c r="F23" s="4"/>
      <c r="J23" s="21"/>
      <c r="K23" s="4"/>
      <c r="L23" s="4"/>
    </row>
    <row r="24" spans="2:12" ht="12.75">
      <c r="B24" s="4">
        <f>C15+1</f>
        <v>2010</v>
      </c>
      <c r="C24" s="94"/>
      <c r="D24" s="94"/>
      <c r="E24" s="4"/>
      <c r="F24" s="4"/>
      <c r="G24" s="4"/>
      <c r="J24" s="21"/>
      <c r="K24" s="4"/>
      <c r="L24" s="4"/>
    </row>
    <row r="25" spans="2:12" ht="12.75">
      <c r="B25">
        <f>C16+1</f>
        <v>2011</v>
      </c>
      <c r="C25" s="92">
        <v>4</v>
      </c>
      <c r="D25" s="92">
        <v>2</v>
      </c>
      <c r="F25">
        <f aca="true" t="shared" si="0" ref="F25:F40">(C25-D25)+E25</f>
        <v>2</v>
      </c>
      <c r="G25" s="12">
        <f aca="true" t="shared" si="1" ref="G25:G40">F25*1/(1+$D$9)^(1+B25-B$21)</f>
        <v>1.567052332936918</v>
      </c>
      <c r="J25" s="21"/>
      <c r="K25" s="4"/>
      <c r="L25" s="4"/>
    </row>
    <row r="26" spans="2:10" ht="12.75">
      <c r="B26">
        <f aca="true" t="shared" si="2" ref="B26:B40">B25+1</f>
        <v>2012</v>
      </c>
      <c r="C26" s="92">
        <v>4</v>
      </c>
      <c r="D26" s="92">
        <v>2</v>
      </c>
      <c r="F26">
        <f t="shared" si="0"/>
        <v>2</v>
      </c>
      <c r="G26" s="12">
        <f t="shared" si="1"/>
        <v>1.4924307932732552</v>
      </c>
      <c r="J26" s="1"/>
    </row>
    <row r="27" spans="2:10" ht="12.75">
      <c r="B27">
        <f t="shared" si="2"/>
        <v>2013</v>
      </c>
      <c r="C27" s="92">
        <v>4</v>
      </c>
      <c r="D27" s="92">
        <v>2</v>
      </c>
      <c r="F27">
        <f t="shared" si="0"/>
        <v>2</v>
      </c>
      <c r="G27" s="12">
        <f t="shared" si="1"/>
        <v>1.421362660260243</v>
      </c>
      <c r="J27" s="1"/>
    </row>
    <row r="28" spans="2:10" ht="12.75">
      <c r="B28">
        <f t="shared" si="2"/>
        <v>2014</v>
      </c>
      <c r="C28" s="92">
        <v>4</v>
      </c>
      <c r="D28" s="92">
        <v>2</v>
      </c>
      <c r="F28">
        <f t="shared" si="0"/>
        <v>2</v>
      </c>
      <c r="G28" s="12">
        <f t="shared" si="1"/>
        <v>1.3536787240573744</v>
      </c>
      <c r="J28" s="1"/>
    </row>
    <row r="29" spans="2:10" ht="12.75">
      <c r="B29">
        <f t="shared" si="2"/>
        <v>2015</v>
      </c>
      <c r="C29" s="92">
        <v>4</v>
      </c>
      <c r="D29" s="92">
        <v>2</v>
      </c>
      <c r="F29">
        <f t="shared" si="0"/>
        <v>2</v>
      </c>
      <c r="G29" s="12">
        <f t="shared" si="1"/>
        <v>1.2892178324355945</v>
      </c>
      <c r="J29" s="1"/>
    </row>
    <row r="30" spans="2:10" ht="12.75">
      <c r="B30">
        <f t="shared" si="2"/>
        <v>2016</v>
      </c>
      <c r="C30" s="92">
        <v>4</v>
      </c>
      <c r="D30" s="92">
        <v>2</v>
      </c>
      <c r="F30">
        <f t="shared" si="0"/>
        <v>2</v>
      </c>
      <c r="G30" s="12">
        <f t="shared" si="1"/>
        <v>1.2278265070815186</v>
      </c>
      <c r="J30" s="1"/>
    </row>
    <row r="31" spans="2:10" ht="12.75">
      <c r="B31">
        <f t="shared" si="2"/>
        <v>2017</v>
      </c>
      <c r="C31" s="92">
        <v>4</v>
      </c>
      <c r="D31" s="92">
        <v>2</v>
      </c>
      <c r="F31">
        <f t="shared" si="0"/>
        <v>2</v>
      </c>
      <c r="G31" s="12">
        <f t="shared" si="1"/>
        <v>1.1693585781728748</v>
      </c>
      <c r="J31" s="1"/>
    </row>
    <row r="32" spans="2:10" ht="12.75">
      <c r="B32">
        <f t="shared" si="2"/>
        <v>2018</v>
      </c>
      <c r="C32" s="92">
        <v>4</v>
      </c>
      <c r="D32" s="92">
        <v>2</v>
      </c>
      <c r="F32">
        <f t="shared" si="0"/>
        <v>2</v>
      </c>
      <c r="G32" s="12">
        <f t="shared" si="1"/>
        <v>1.113674836355119</v>
      </c>
      <c r="J32" s="1"/>
    </row>
    <row r="33" spans="2:10" ht="12.75">
      <c r="B33">
        <f t="shared" si="2"/>
        <v>2019</v>
      </c>
      <c r="C33" s="92">
        <v>4</v>
      </c>
      <c r="D33" s="92">
        <v>2</v>
      </c>
      <c r="F33">
        <f t="shared" si="0"/>
        <v>2</v>
      </c>
      <c r="G33" s="12">
        <f t="shared" si="1"/>
        <v>1.0606427012905892</v>
      </c>
      <c r="J33" s="1"/>
    </row>
    <row r="34" spans="2:10" ht="12.75">
      <c r="B34">
        <f t="shared" si="2"/>
        <v>2020</v>
      </c>
      <c r="C34" s="92">
        <v>4</v>
      </c>
      <c r="D34" s="92">
        <v>2</v>
      </c>
      <c r="F34">
        <f t="shared" si="0"/>
        <v>2</v>
      </c>
      <c r="G34" s="12">
        <f t="shared" si="1"/>
        <v>1.0101359059910378</v>
      </c>
      <c r="J34" s="1"/>
    </row>
    <row r="35" spans="2:10" ht="12.75">
      <c r="B35">
        <f t="shared" si="2"/>
        <v>2021</v>
      </c>
      <c r="C35" s="92">
        <v>4</v>
      </c>
      <c r="D35" s="92">
        <v>2</v>
      </c>
      <c r="F35">
        <f t="shared" si="0"/>
        <v>2</v>
      </c>
      <c r="G35" s="12">
        <f t="shared" si="1"/>
        <v>0.9620341961819404</v>
      </c>
      <c r="J35" s="1"/>
    </row>
    <row r="36" spans="2:10" ht="12.75">
      <c r="B36">
        <f t="shared" si="2"/>
        <v>2022</v>
      </c>
      <c r="C36" s="92">
        <v>4</v>
      </c>
      <c r="D36" s="92">
        <v>2</v>
      </c>
      <c r="F36">
        <f t="shared" si="0"/>
        <v>2</v>
      </c>
      <c r="G36" s="12">
        <f t="shared" si="1"/>
        <v>0.9162230439828004</v>
      </c>
      <c r="J36" s="1"/>
    </row>
    <row r="37" spans="2:10" ht="12.75">
      <c r="B37">
        <f t="shared" si="2"/>
        <v>2023</v>
      </c>
      <c r="C37" s="92">
        <v>4</v>
      </c>
      <c r="D37" s="92">
        <v>2</v>
      </c>
      <c r="F37">
        <f t="shared" si="0"/>
        <v>2</v>
      </c>
      <c r="G37" s="12">
        <f t="shared" si="1"/>
        <v>0.8725933752217145</v>
      </c>
      <c r="J37" s="1"/>
    </row>
    <row r="38" spans="2:10" ht="12.75">
      <c r="B38">
        <f t="shared" si="2"/>
        <v>2024</v>
      </c>
      <c r="C38" s="92">
        <v>4</v>
      </c>
      <c r="D38" s="92">
        <v>2</v>
      </c>
      <c r="F38">
        <f t="shared" si="0"/>
        <v>2</v>
      </c>
      <c r="G38" s="12">
        <f t="shared" si="1"/>
        <v>0.8310413097349663</v>
      </c>
      <c r="J38" s="1"/>
    </row>
    <row r="39" spans="2:10" ht="12.75">
      <c r="B39">
        <f t="shared" si="2"/>
        <v>2025</v>
      </c>
      <c r="C39" s="92">
        <v>4</v>
      </c>
      <c r="D39" s="92">
        <v>2</v>
      </c>
      <c r="F39">
        <f t="shared" si="0"/>
        <v>2</v>
      </c>
      <c r="G39" s="12">
        <f t="shared" si="1"/>
        <v>0.7914679140333012</v>
      </c>
      <c r="J39" s="1"/>
    </row>
    <row r="40" spans="2:11" ht="12.75">
      <c r="B40">
        <f t="shared" si="2"/>
        <v>2026</v>
      </c>
      <c r="C40" s="93">
        <v>4</v>
      </c>
      <c r="D40" s="93">
        <v>2</v>
      </c>
      <c r="E40" s="93">
        <v>5</v>
      </c>
      <c r="F40" s="3">
        <f t="shared" si="0"/>
        <v>7</v>
      </c>
      <c r="G40" s="13">
        <f t="shared" si="1"/>
        <v>2.638226380111004</v>
      </c>
      <c r="J40" s="21"/>
      <c r="K40" s="4"/>
    </row>
    <row r="41" spans="3:7" ht="12.75">
      <c r="C41">
        <f>SUM(C21:C40)</f>
        <v>64</v>
      </c>
      <c r="D41" s="14">
        <f>SUM(D21:D40)</f>
        <v>32</v>
      </c>
      <c r="E41">
        <f>SUM(E40)</f>
        <v>5</v>
      </c>
      <c r="F41" s="5">
        <f>SUM(F25:F40)</f>
        <v>37</v>
      </c>
      <c r="G41" s="35">
        <f>SUM(G25:G40)</f>
        <v>19.716967091120253</v>
      </c>
    </row>
    <row r="42" spans="6:8" ht="12.75">
      <c r="F42" s="14"/>
      <c r="H42" s="5"/>
    </row>
    <row r="43" spans="2:17" ht="12.75">
      <c r="B43" s="26"/>
      <c r="C43" s="27"/>
      <c r="D43" s="27"/>
      <c r="E43" s="27" t="s">
        <v>25</v>
      </c>
      <c r="F43" s="26"/>
      <c r="G43" s="27"/>
      <c r="H43" s="28" t="s">
        <v>26</v>
      </c>
      <c r="J43" s="4"/>
      <c r="K43" s="4"/>
      <c r="L43" s="4"/>
      <c r="M43" s="4"/>
      <c r="N43" s="4"/>
      <c r="O43" s="4"/>
      <c r="P43" s="4"/>
      <c r="Q43" s="4"/>
    </row>
    <row r="44" spans="2:17" ht="12.75">
      <c r="B44" s="29"/>
      <c r="C44" s="4"/>
      <c r="D44" s="30" t="s">
        <v>17</v>
      </c>
      <c r="E44" s="38">
        <f>F17-G41</f>
        <v>68.93179551293875</v>
      </c>
      <c r="F44" s="29"/>
      <c r="G44" s="4"/>
      <c r="H44" s="31"/>
      <c r="J44" s="5"/>
      <c r="K44" s="16"/>
      <c r="L44" s="5"/>
      <c r="M44" s="17"/>
      <c r="N44" s="5"/>
      <c r="O44" s="5"/>
      <c r="P44" s="5"/>
      <c r="Q44" s="5"/>
    </row>
    <row r="45" spans="2:17" ht="12.75">
      <c r="B45" s="29"/>
      <c r="C45" s="4"/>
      <c r="D45" s="30" t="s">
        <v>18</v>
      </c>
      <c r="E45" s="40">
        <f>E44/F17</f>
        <v>0.7775832790900404</v>
      </c>
      <c r="F45" s="29"/>
      <c r="G45" s="30" t="s">
        <v>27</v>
      </c>
      <c r="H45" s="40">
        <f>(F17-G17)/F17</f>
        <v>0.16803986379704644</v>
      </c>
      <c r="J45" s="5"/>
      <c r="K45" s="5"/>
      <c r="L45" s="5"/>
      <c r="M45" s="5"/>
      <c r="N45" s="5"/>
      <c r="O45" s="5"/>
      <c r="P45" s="5"/>
      <c r="Q45" s="5"/>
    </row>
    <row r="46" spans="2:17" ht="12.75">
      <c r="B46" s="29"/>
      <c r="C46" s="4"/>
      <c r="D46" s="30" t="s">
        <v>20</v>
      </c>
      <c r="E46" s="39">
        <f>G17*E45</f>
        <v>57.34850598365867</v>
      </c>
      <c r="F46" s="29"/>
      <c r="G46" s="30" t="s">
        <v>19</v>
      </c>
      <c r="H46" s="41">
        <f>G17-(G41*(1-H45))</f>
        <v>57.34850598365866</v>
      </c>
      <c r="J46" s="5"/>
      <c r="K46" s="5"/>
      <c r="L46" s="5"/>
      <c r="M46" s="5"/>
      <c r="N46" s="5"/>
      <c r="O46" s="5"/>
      <c r="P46" s="5"/>
      <c r="Q46" s="5"/>
    </row>
    <row r="47" spans="2:17" ht="12.75">
      <c r="B47" s="29"/>
      <c r="C47" s="4"/>
      <c r="D47" s="30" t="s">
        <v>21</v>
      </c>
      <c r="E47" s="39">
        <f>E46*D5</f>
        <v>43.011379487744</v>
      </c>
      <c r="F47" s="29"/>
      <c r="G47" s="4" t="s">
        <v>29</v>
      </c>
      <c r="H47" s="42">
        <f>H46*D5</f>
        <v>43.011379487743994</v>
      </c>
      <c r="J47" s="5"/>
      <c r="K47" s="5"/>
      <c r="L47" s="5"/>
      <c r="M47" s="5"/>
      <c r="N47" s="5"/>
      <c r="O47" s="5"/>
      <c r="P47" s="5"/>
      <c r="Q47" s="5"/>
    </row>
    <row r="48" spans="2:17" ht="12.75">
      <c r="B48" s="32"/>
      <c r="C48" s="3"/>
      <c r="D48" s="3"/>
      <c r="E48" s="3"/>
      <c r="F48" s="32"/>
      <c r="G48" s="3"/>
      <c r="H48" s="33"/>
      <c r="J48" s="5"/>
      <c r="K48" s="5"/>
      <c r="L48" s="5"/>
      <c r="M48" s="9"/>
      <c r="N48" s="9"/>
      <c r="O48" s="9"/>
      <c r="P48" s="9"/>
      <c r="Q48" s="5"/>
    </row>
    <row r="49" spans="10:17" ht="12.75">
      <c r="J49" s="5"/>
      <c r="K49" s="5"/>
      <c r="L49" s="5"/>
      <c r="M49" s="9"/>
      <c r="N49" s="9"/>
      <c r="O49" s="9"/>
      <c r="P49" s="9"/>
      <c r="Q49" s="5"/>
    </row>
    <row r="50" spans="6:17" ht="12.75">
      <c r="F50" s="2"/>
      <c r="G50" s="2"/>
      <c r="H50" s="10"/>
      <c r="J50" s="5"/>
      <c r="K50" s="5"/>
      <c r="L50" s="5"/>
      <c r="M50" s="5"/>
      <c r="N50" s="5"/>
      <c r="O50" s="5"/>
      <c r="P50" s="5"/>
      <c r="Q50" s="5"/>
    </row>
    <row r="51" spans="1:17" ht="34.5" customHeight="1">
      <c r="A51" s="95" t="s">
        <v>22</v>
      </c>
      <c r="B51" s="95"/>
      <c r="C51" s="95"/>
      <c r="D51" s="95"/>
      <c r="E51" s="95"/>
      <c r="F51" s="95"/>
      <c r="G51" s="95"/>
      <c r="H51" s="95"/>
      <c r="J51" s="5"/>
      <c r="K51" s="5"/>
      <c r="L51" s="5"/>
      <c r="M51" s="5"/>
      <c r="N51" s="5"/>
      <c r="O51" s="5"/>
      <c r="P51" s="5"/>
      <c r="Q51" s="5"/>
    </row>
    <row r="52" spans="1:8" ht="34.5" customHeight="1">
      <c r="A52" s="95" t="s">
        <v>6</v>
      </c>
      <c r="B52" s="95"/>
      <c r="C52" s="95"/>
      <c r="D52" s="95"/>
      <c r="E52" s="95"/>
      <c r="F52" s="95"/>
      <c r="G52" s="95"/>
      <c r="H52" s="95"/>
    </row>
    <row r="53" spans="1:8" ht="34.5" customHeight="1">
      <c r="A53" s="95" t="s">
        <v>23</v>
      </c>
      <c r="B53" s="95"/>
      <c r="C53" s="95"/>
      <c r="D53" s="95"/>
      <c r="E53" s="95"/>
      <c r="F53" s="95"/>
      <c r="G53" s="95"/>
      <c r="H53" s="95"/>
    </row>
  </sheetData>
  <sheetProtection/>
  <mergeCells count="5">
    <mergeCell ref="A53:H53"/>
    <mergeCell ref="A52:H52"/>
    <mergeCell ref="A51:H51"/>
    <mergeCell ref="A1:H1"/>
    <mergeCell ref="A9:B9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  <headerFooter alignWithMargins="0">
    <oddHeader>&amp;CINTERREG Bayern - Österreich 2007-2013</oddHeader>
    <oddFooter>&amp;L&amp;D  &amp;T&amp;C- &amp;P -&amp;R&amp;Z &amp;F &amp;A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Formulas="1" view="pageBreakPreview" zoomScale="75" zoomScaleNormal="75" zoomScaleSheetLayoutView="75" workbookViewId="0" topLeftCell="A1">
      <selection activeCell="E11" sqref="E11"/>
    </sheetView>
  </sheetViews>
  <sheetFormatPr defaultColWidth="11.421875" defaultRowHeight="12.75"/>
  <cols>
    <col min="1" max="1" width="11.00390625" style="8" bestFit="1" customWidth="1"/>
    <col min="2" max="2" width="3.8515625" style="8" bestFit="1" customWidth="1"/>
    <col min="3" max="3" width="8.8515625" style="8" bestFit="1" customWidth="1"/>
    <col min="4" max="4" width="8.140625" style="8" customWidth="1"/>
    <col min="5" max="5" width="11.421875" style="8" bestFit="1" customWidth="1"/>
    <col min="6" max="6" width="14.00390625" style="8" bestFit="1" customWidth="1"/>
    <col min="7" max="7" width="19.00390625" style="8" customWidth="1"/>
    <col min="8" max="8" width="8.8515625" style="8" bestFit="1" customWidth="1"/>
    <col min="9" max="9" width="14.140625" style="8" bestFit="1" customWidth="1"/>
    <col min="10" max="10" width="14.7109375" style="8" bestFit="1" customWidth="1"/>
    <col min="11" max="11" width="3.7109375" style="8" bestFit="1" customWidth="1"/>
    <col min="12" max="16384" width="11.421875" style="8" customWidth="1"/>
  </cols>
  <sheetData>
    <row r="1" spans="1:8" ht="12.75">
      <c r="A1" s="96" t="s">
        <v>30</v>
      </c>
      <c r="B1" s="97"/>
      <c r="C1" s="97"/>
      <c r="D1" s="97"/>
      <c r="E1" s="97"/>
      <c r="F1" s="97"/>
      <c r="G1" s="97"/>
      <c r="H1" s="97"/>
    </row>
    <row r="3" spans="1:11" ht="25.5">
      <c r="A3" s="8" t="s">
        <v>7</v>
      </c>
      <c r="D3" s="43"/>
      <c r="E3" s="44"/>
      <c r="F3" s="44"/>
      <c r="G3" s="44"/>
      <c r="H3" s="45"/>
      <c r="I3" s="46"/>
      <c r="J3" s="46"/>
      <c r="K3" s="46"/>
    </row>
    <row r="5" spans="1:7" ht="25.5">
      <c r="A5" s="8" t="s">
        <v>8</v>
      </c>
      <c r="D5" s="47">
        <v>0.75</v>
      </c>
      <c r="F5" s="48" t="s">
        <v>15</v>
      </c>
      <c r="G5" s="49">
        <f>SUM(G25:G40)-F17</f>
        <v>-68.93179551293875</v>
      </c>
    </row>
    <row r="6" spans="6:7" ht="25.5">
      <c r="F6" s="48" t="s">
        <v>16</v>
      </c>
      <c r="G6" s="50">
        <f>SUM(G25:G40)/COUNT(G25:G40)/D17</f>
        <v>0.012323104431950158</v>
      </c>
    </row>
    <row r="7" spans="1:4" ht="38.25">
      <c r="A7" s="8" t="s">
        <v>9</v>
      </c>
      <c r="D7" s="51">
        <v>2007</v>
      </c>
    </row>
    <row r="9" spans="1:4" ht="12.75">
      <c r="A9" s="97" t="s">
        <v>10</v>
      </c>
      <c r="B9" s="97"/>
      <c r="D9" s="52">
        <v>0.05</v>
      </c>
    </row>
    <row r="11" spans="1:3" ht="25.5">
      <c r="A11" s="8" t="s">
        <v>1</v>
      </c>
      <c r="C11" s="7"/>
    </row>
    <row r="12" spans="3:10" ht="38.25">
      <c r="C12" s="19" t="s">
        <v>0</v>
      </c>
      <c r="D12" s="19" t="s">
        <v>1</v>
      </c>
      <c r="E12" s="19" t="s">
        <v>24</v>
      </c>
      <c r="F12" s="19" t="s">
        <v>14</v>
      </c>
      <c r="G12" s="20" t="s">
        <v>28</v>
      </c>
      <c r="H12" s="46"/>
      <c r="I12" s="46"/>
      <c r="J12" s="46"/>
    </row>
    <row r="13" spans="3:10" ht="12.75">
      <c r="C13" s="8">
        <f>D7</f>
        <v>2007</v>
      </c>
      <c r="D13" s="53">
        <v>25</v>
      </c>
      <c r="E13" s="53">
        <v>25</v>
      </c>
      <c r="F13" s="54">
        <f>D13*1/(1+$D$9)^(1+C13-C$13)</f>
        <v>23.80952380952381</v>
      </c>
      <c r="G13" s="54">
        <f>E13*1/(1+$D$9)^(1+C13-C$13)</f>
        <v>23.80952380952381</v>
      </c>
      <c r="H13" s="46"/>
      <c r="I13" s="46"/>
      <c r="J13" s="46"/>
    </row>
    <row r="14" spans="3:10" ht="12.75">
      <c r="C14" s="8">
        <f>C13+1</f>
        <v>2008</v>
      </c>
      <c r="D14" s="53">
        <v>25</v>
      </c>
      <c r="E14" s="53">
        <v>25</v>
      </c>
      <c r="F14" s="54">
        <f>D14*1/(1+$D$9)^(1+C14-C$13)</f>
        <v>22.675736961451246</v>
      </c>
      <c r="G14" s="54">
        <f>E14*1/(1+$D$9)^(1+C14-C$13)</f>
        <v>22.675736961451246</v>
      </c>
      <c r="H14" s="46"/>
      <c r="I14" s="46"/>
      <c r="J14" s="46"/>
    </row>
    <row r="15" spans="3:10" ht="12.75">
      <c r="C15" s="8">
        <f>C14+1</f>
        <v>2009</v>
      </c>
      <c r="D15" s="53">
        <v>25</v>
      </c>
      <c r="E15" s="53">
        <v>25</v>
      </c>
      <c r="F15" s="54">
        <f>D15*1/(1+$D$9)^(1+C15-C$13)</f>
        <v>21.5959399632869</v>
      </c>
      <c r="G15" s="54">
        <f>E15*1/(1+$D$9)^(1+C15-C$13)</f>
        <v>21.5959399632869</v>
      </c>
      <c r="H15" s="46"/>
      <c r="I15" s="46"/>
      <c r="J15" s="46"/>
    </row>
    <row r="16" spans="3:10" ht="12.75">
      <c r="C16" s="19">
        <f>C15+1</f>
        <v>2010</v>
      </c>
      <c r="D16" s="55">
        <v>25</v>
      </c>
      <c r="E16" s="55">
        <v>10</v>
      </c>
      <c r="F16" s="56">
        <f>D16*1/(1+$D$9)^(1+C16-C$13)</f>
        <v>20.56756186979705</v>
      </c>
      <c r="G16" s="56">
        <f>E16*1/(1+$D$9)^(1+C16-C$13)</f>
        <v>8.22702474791882</v>
      </c>
      <c r="H16" s="46"/>
      <c r="I16" s="46"/>
      <c r="J16" s="46"/>
    </row>
    <row r="17" spans="3:10" ht="12.75">
      <c r="C17" s="46" t="s">
        <v>11</v>
      </c>
      <c r="D17" s="57">
        <f>SUM(D13:D16)</f>
        <v>100</v>
      </c>
      <c r="E17" s="58">
        <f>SUM(E13:E16)</f>
        <v>85</v>
      </c>
      <c r="F17" s="59">
        <f>SUM(F13:F16)</f>
        <v>88.648762604059</v>
      </c>
      <c r="G17" s="59">
        <f>SUM(G13:G16)</f>
        <v>76.30822548218077</v>
      </c>
      <c r="H17" s="46"/>
      <c r="I17" s="46"/>
      <c r="J17" s="46"/>
    </row>
    <row r="18" spans="1:10" ht="12.75">
      <c r="A18" s="58"/>
      <c r="B18" s="58"/>
      <c r="C18" s="23"/>
      <c r="D18" s="23"/>
      <c r="E18" s="23"/>
      <c r="F18" s="23"/>
      <c r="G18" s="23"/>
      <c r="H18" s="23"/>
      <c r="I18" s="46"/>
      <c r="J18" s="46"/>
    </row>
    <row r="19" spans="1:9" ht="25.5">
      <c r="A19" s="8" t="s">
        <v>13</v>
      </c>
      <c r="B19" s="7"/>
      <c r="H19" s="46"/>
      <c r="I19" s="46"/>
    </row>
    <row r="20" spans="2:12" ht="25.5">
      <c r="B20" s="19" t="s">
        <v>0</v>
      </c>
      <c r="C20" s="19" t="s">
        <v>3</v>
      </c>
      <c r="D20" s="19" t="s">
        <v>2</v>
      </c>
      <c r="E20" s="19" t="s">
        <v>4</v>
      </c>
      <c r="F20" s="19" t="s">
        <v>5</v>
      </c>
      <c r="G20" s="20" t="s">
        <v>12</v>
      </c>
      <c r="J20" s="46"/>
      <c r="K20" s="23"/>
      <c r="L20" s="46"/>
    </row>
    <row r="21" spans="2:12" ht="12.75">
      <c r="B21" s="8">
        <f>D7</f>
        <v>2007</v>
      </c>
      <c r="C21" s="60"/>
      <c r="D21" s="60"/>
      <c r="E21" s="46"/>
      <c r="F21" s="46"/>
      <c r="J21" s="61"/>
      <c r="K21" s="46"/>
      <c r="L21" s="46"/>
    </row>
    <row r="22" spans="2:12" ht="12.75">
      <c r="B22" s="8">
        <f>C13+1</f>
        <v>2008</v>
      </c>
      <c r="C22" s="60"/>
      <c r="D22" s="60"/>
      <c r="E22" s="46"/>
      <c r="F22" s="46"/>
      <c r="J22" s="61"/>
      <c r="K22" s="46"/>
      <c r="L22" s="46"/>
    </row>
    <row r="23" spans="2:12" ht="12.75">
      <c r="B23" s="8">
        <f>C14+1</f>
        <v>2009</v>
      </c>
      <c r="C23" s="60"/>
      <c r="D23" s="60"/>
      <c r="E23" s="46"/>
      <c r="F23" s="46"/>
      <c r="J23" s="61"/>
      <c r="K23" s="46"/>
      <c r="L23" s="46"/>
    </row>
    <row r="24" spans="2:12" ht="12.75">
      <c r="B24" s="46">
        <f>C15+1</f>
        <v>2010</v>
      </c>
      <c r="C24" s="60"/>
      <c r="D24" s="60"/>
      <c r="E24" s="46"/>
      <c r="F24" s="46"/>
      <c r="G24" s="46"/>
      <c r="J24" s="61"/>
      <c r="K24" s="46"/>
      <c r="L24" s="46"/>
    </row>
    <row r="25" spans="2:12" ht="12.75">
      <c r="B25" s="8">
        <f>C16+1</f>
        <v>2011</v>
      </c>
      <c r="C25" s="53">
        <v>4</v>
      </c>
      <c r="D25" s="53">
        <v>2</v>
      </c>
      <c r="F25" s="8">
        <f aca="true" t="shared" si="0" ref="F25:F40">(C25-D25)+E25</f>
        <v>2</v>
      </c>
      <c r="G25" s="62">
        <f aca="true" t="shared" si="1" ref="G25:G40">F25*1/(1+$D$9)^(1+B25-B$21)</f>
        <v>1.567052332936918</v>
      </c>
      <c r="J25" s="61"/>
      <c r="K25" s="46"/>
      <c r="L25" s="46"/>
    </row>
    <row r="26" spans="2:10" ht="12.75">
      <c r="B26" s="8">
        <f aca="true" t="shared" si="2" ref="B26:B40">B25+1</f>
        <v>2012</v>
      </c>
      <c r="C26" s="53">
        <v>4</v>
      </c>
      <c r="D26" s="53">
        <v>2</v>
      </c>
      <c r="F26" s="8">
        <f t="shared" si="0"/>
        <v>2</v>
      </c>
      <c r="G26" s="62">
        <f t="shared" si="1"/>
        <v>1.4924307932732552</v>
      </c>
      <c r="J26" s="63"/>
    </row>
    <row r="27" spans="2:10" ht="12.75">
      <c r="B27" s="8">
        <f t="shared" si="2"/>
        <v>2013</v>
      </c>
      <c r="C27" s="53">
        <v>4</v>
      </c>
      <c r="D27" s="53">
        <v>2</v>
      </c>
      <c r="F27" s="8">
        <f t="shared" si="0"/>
        <v>2</v>
      </c>
      <c r="G27" s="62">
        <f t="shared" si="1"/>
        <v>1.421362660260243</v>
      </c>
      <c r="J27" s="63"/>
    </row>
    <row r="28" spans="2:10" ht="12.75">
      <c r="B28" s="8">
        <f t="shared" si="2"/>
        <v>2014</v>
      </c>
      <c r="C28" s="53">
        <v>4</v>
      </c>
      <c r="D28" s="53">
        <v>2</v>
      </c>
      <c r="F28" s="8">
        <f t="shared" si="0"/>
        <v>2</v>
      </c>
      <c r="G28" s="62">
        <f t="shared" si="1"/>
        <v>1.3536787240573744</v>
      </c>
      <c r="J28" s="63"/>
    </row>
    <row r="29" spans="2:10" ht="12.75">
      <c r="B29" s="8">
        <f t="shared" si="2"/>
        <v>2015</v>
      </c>
      <c r="C29" s="53">
        <v>4</v>
      </c>
      <c r="D29" s="53">
        <v>2</v>
      </c>
      <c r="F29" s="8">
        <f t="shared" si="0"/>
        <v>2</v>
      </c>
      <c r="G29" s="62">
        <f t="shared" si="1"/>
        <v>1.2892178324355945</v>
      </c>
      <c r="J29" s="63"/>
    </row>
    <row r="30" spans="2:10" ht="12.75">
      <c r="B30" s="8">
        <f t="shared" si="2"/>
        <v>2016</v>
      </c>
      <c r="C30" s="53">
        <v>4</v>
      </c>
      <c r="D30" s="53">
        <v>2</v>
      </c>
      <c r="F30" s="8">
        <f t="shared" si="0"/>
        <v>2</v>
      </c>
      <c r="G30" s="62">
        <f t="shared" si="1"/>
        <v>1.2278265070815186</v>
      </c>
      <c r="J30" s="63"/>
    </row>
    <row r="31" spans="2:10" ht="12.75">
      <c r="B31" s="8">
        <f t="shared" si="2"/>
        <v>2017</v>
      </c>
      <c r="C31" s="53">
        <v>4</v>
      </c>
      <c r="D31" s="53">
        <v>2</v>
      </c>
      <c r="F31" s="8">
        <f t="shared" si="0"/>
        <v>2</v>
      </c>
      <c r="G31" s="62">
        <f t="shared" si="1"/>
        <v>1.1693585781728748</v>
      </c>
      <c r="J31" s="63"/>
    </row>
    <row r="32" spans="2:10" ht="12.75">
      <c r="B32" s="8">
        <f t="shared" si="2"/>
        <v>2018</v>
      </c>
      <c r="C32" s="53">
        <v>4</v>
      </c>
      <c r="D32" s="53">
        <v>2</v>
      </c>
      <c r="F32" s="8">
        <f t="shared" si="0"/>
        <v>2</v>
      </c>
      <c r="G32" s="62">
        <f t="shared" si="1"/>
        <v>1.113674836355119</v>
      </c>
      <c r="J32" s="63"/>
    </row>
    <row r="33" spans="2:10" ht="12.75">
      <c r="B33" s="8">
        <f t="shared" si="2"/>
        <v>2019</v>
      </c>
      <c r="C33" s="53">
        <v>4</v>
      </c>
      <c r="D33" s="53">
        <v>2</v>
      </c>
      <c r="F33" s="8">
        <f t="shared" si="0"/>
        <v>2</v>
      </c>
      <c r="G33" s="62">
        <f t="shared" si="1"/>
        <v>1.0606427012905892</v>
      </c>
      <c r="J33" s="63"/>
    </row>
    <row r="34" spans="2:10" ht="12.75">
      <c r="B34" s="8">
        <f t="shared" si="2"/>
        <v>2020</v>
      </c>
      <c r="C34" s="53">
        <v>4</v>
      </c>
      <c r="D34" s="53">
        <v>2</v>
      </c>
      <c r="F34" s="8">
        <f t="shared" si="0"/>
        <v>2</v>
      </c>
      <c r="G34" s="62">
        <f t="shared" si="1"/>
        <v>1.0101359059910378</v>
      </c>
      <c r="J34" s="63"/>
    </row>
    <row r="35" spans="2:10" ht="12.75">
      <c r="B35" s="8">
        <f t="shared" si="2"/>
        <v>2021</v>
      </c>
      <c r="C35" s="53">
        <v>4</v>
      </c>
      <c r="D35" s="53">
        <v>2</v>
      </c>
      <c r="F35" s="8">
        <f t="shared" si="0"/>
        <v>2</v>
      </c>
      <c r="G35" s="62">
        <f t="shared" si="1"/>
        <v>0.9620341961819404</v>
      </c>
      <c r="J35" s="63"/>
    </row>
    <row r="36" spans="2:10" ht="12.75">
      <c r="B36" s="8">
        <f t="shared" si="2"/>
        <v>2022</v>
      </c>
      <c r="C36" s="53">
        <v>4</v>
      </c>
      <c r="D36" s="53">
        <v>2</v>
      </c>
      <c r="F36" s="8">
        <f t="shared" si="0"/>
        <v>2</v>
      </c>
      <c r="G36" s="62">
        <f t="shared" si="1"/>
        <v>0.9162230439828004</v>
      </c>
      <c r="J36" s="63"/>
    </row>
    <row r="37" spans="2:10" ht="12.75">
      <c r="B37" s="8">
        <f t="shared" si="2"/>
        <v>2023</v>
      </c>
      <c r="C37" s="53">
        <v>4</v>
      </c>
      <c r="D37" s="53">
        <v>2</v>
      </c>
      <c r="F37" s="8">
        <f t="shared" si="0"/>
        <v>2</v>
      </c>
      <c r="G37" s="62">
        <f t="shared" si="1"/>
        <v>0.8725933752217145</v>
      </c>
      <c r="J37" s="63"/>
    </row>
    <row r="38" spans="2:10" ht="12.75">
      <c r="B38" s="8">
        <f t="shared" si="2"/>
        <v>2024</v>
      </c>
      <c r="C38" s="53">
        <v>4</v>
      </c>
      <c r="D38" s="53">
        <v>2</v>
      </c>
      <c r="F38" s="8">
        <f t="shared" si="0"/>
        <v>2</v>
      </c>
      <c r="G38" s="62">
        <f t="shared" si="1"/>
        <v>0.8310413097349663</v>
      </c>
      <c r="J38" s="63"/>
    </row>
    <row r="39" spans="2:10" ht="12.75">
      <c r="B39" s="8">
        <f t="shared" si="2"/>
        <v>2025</v>
      </c>
      <c r="C39" s="53">
        <v>4</v>
      </c>
      <c r="D39" s="53">
        <v>2</v>
      </c>
      <c r="F39" s="8">
        <f t="shared" si="0"/>
        <v>2</v>
      </c>
      <c r="G39" s="62">
        <f t="shared" si="1"/>
        <v>0.7914679140333012</v>
      </c>
      <c r="J39" s="63"/>
    </row>
    <row r="40" spans="2:11" ht="12.75">
      <c r="B40" s="8">
        <f t="shared" si="2"/>
        <v>2026</v>
      </c>
      <c r="C40" s="55">
        <v>4</v>
      </c>
      <c r="D40" s="55">
        <v>2</v>
      </c>
      <c r="E40" s="55">
        <v>5</v>
      </c>
      <c r="F40" s="19">
        <f t="shared" si="0"/>
        <v>7</v>
      </c>
      <c r="G40" s="64">
        <f t="shared" si="1"/>
        <v>2.638226380111004</v>
      </c>
      <c r="J40" s="61"/>
      <c r="K40" s="46"/>
    </row>
    <row r="41" spans="3:7" ht="12.75">
      <c r="C41" s="8">
        <f>SUM(C21:C40)</f>
        <v>64</v>
      </c>
      <c r="D41" s="65">
        <f>SUM(D21:D40)</f>
        <v>32</v>
      </c>
      <c r="E41" s="8">
        <f>SUM(E40)</f>
        <v>5</v>
      </c>
      <c r="F41" s="23">
        <f>SUM(F25:F40)</f>
        <v>37</v>
      </c>
      <c r="G41" s="66">
        <f>SUM(G25:G40)</f>
        <v>19.716967091120253</v>
      </c>
    </row>
    <row r="42" spans="6:8" ht="12.75">
      <c r="F42" s="65"/>
      <c r="H42" s="23"/>
    </row>
    <row r="43" spans="2:17" ht="25.5">
      <c r="B43" s="67"/>
      <c r="C43" s="68"/>
      <c r="D43" s="68"/>
      <c r="E43" s="68" t="s">
        <v>25</v>
      </c>
      <c r="F43" s="67"/>
      <c r="G43" s="68"/>
      <c r="H43" s="69" t="s">
        <v>26</v>
      </c>
      <c r="J43" s="46"/>
      <c r="K43" s="46"/>
      <c r="L43" s="46"/>
      <c r="M43" s="46"/>
      <c r="N43" s="46"/>
      <c r="O43" s="46"/>
      <c r="P43" s="46"/>
      <c r="Q43" s="46"/>
    </row>
    <row r="44" spans="2:17" ht="25.5" customHeight="1">
      <c r="B44" s="70"/>
      <c r="C44" s="46"/>
      <c r="D44" s="71" t="s">
        <v>17</v>
      </c>
      <c r="E44" s="72">
        <f>F17-G41</f>
        <v>68.93179551293875</v>
      </c>
      <c r="F44" s="70"/>
      <c r="G44" s="46"/>
      <c r="H44" s="73"/>
      <c r="J44" s="23"/>
      <c r="K44" s="74"/>
      <c r="L44" s="23"/>
      <c r="M44" s="75"/>
      <c r="N44" s="23"/>
      <c r="O44" s="23"/>
      <c r="P44" s="23"/>
      <c r="Q44" s="23"/>
    </row>
    <row r="45" spans="2:17" ht="25.5" customHeight="1">
      <c r="B45" s="70"/>
      <c r="C45" s="46"/>
      <c r="D45" s="71" t="s">
        <v>18</v>
      </c>
      <c r="E45" s="76">
        <f>E44/F17</f>
        <v>0.7775832790900404</v>
      </c>
      <c r="F45" s="70"/>
      <c r="G45" s="71" t="s">
        <v>27</v>
      </c>
      <c r="H45" s="77">
        <f>(F17-G17)/F17</f>
        <v>0.13920709956207766</v>
      </c>
      <c r="J45" s="23"/>
      <c r="K45" s="23"/>
      <c r="L45" s="23"/>
      <c r="M45" s="23"/>
      <c r="N45" s="23"/>
      <c r="O45" s="23"/>
      <c r="P45" s="23"/>
      <c r="Q45" s="23"/>
    </row>
    <row r="46" spans="2:17" ht="25.5" customHeight="1">
      <c r="B46" s="70"/>
      <c r="C46" s="46"/>
      <c r="D46" s="71" t="s">
        <v>20</v>
      </c>
      <c r="E46" s="78">
        <f>G17*E45</f>
        <v>59.33600019197631</v>
      </c>
      <c r="F46" s="70"/>
      <c r="G46" s="71" t="s">
        <v>19</v>
      </c>
      <c r="H46" s="79">
        <f>G17-(G41*(1-H45))</f>
        <v>59.33600019197631</v>
      </c>
      <c r="J46" s="23"/>
      <c r="K46" s="23"/>
      <c r="L46" s="23"/>
      <c r="M46" s="23"/>
      <c r="N46" s="23"/>
      <c r="O46" s="23"/>
      <c r="P46" s="23"/>
      <c r="Q46" s="23"/>
    </row>
    <row r="47" spans="2:17" ht="25.5" customHeight="1">
      <c r="B47" s="70"/>
      <c r="C47" s="46"/>
      <c r="D47" s="71" t="s">
        <v>21</v>
      </c>
      <c r="E47" s="78">
        <f>E46*D5</f>
        <v>44.50200014398223</v>
      </c>
      <c r="F47" s="70"/>
      <c r="G47" s="46" t="s">
        <v>29</v>
      </c>
      <c r="H47" s="80">
        <f>H46*D5</f>
        <v>44.50200014398223</v>
      </c>
      <c r="J47" s="23"/>
      <c r="K47" s="23"/>
      <c r="L47" s="23"/>
      <c r="M47" s="23"/>
      <c r="N47" s="23"/>
      <c r="O47" s="23"/>
      <c r="P47" s="23"/>
      <c r="Q47" s="23"/>
    </row>
    <row r="48" spans="2:17" ht="12.75">
      <c r="B48" s="81"/>
      <c r="C48" s="19"/>
      <c r="D48" s="19"/>
      <c r="E48" s="19"/>
      <c r="F48" s="81"/>
      <c r="G48" s="19"/>
      <c r="H48" s="82"/>
      <c r="J48" s="23"/>
      <c r="K48" s="23"/>
      <c r="L48" s="23"/>
      <c r="M48" s="83"/>
      <c r="N48" s="83"/>
      <c r="O48" s="83"/>
      <c r="P48" s="83"/>
      <c r="Q48" s="23"/>
    </row>
    <row r="49" spans="10:17" ht="12.75">
      <c r="J49" s="23"/>
      <c r="K49" s="23"/>
      <c r="L49" s="23"/>
      <c r="M49" s="83"/>
      <c r="N49" s="83"/>
      <c r="O49" s="83"/>
      <c r="P49" s="83"/>
      <c r="Q49" s="23"/>
    </row>
    <row r="50" spans="6:17" ht="12.75">
      <c r="F50" s="84"/>
      <c r="G50" s="84"/>
      <c r="H50" s="85"/>
      <c r="J50" s="23"/>
      <c r="K50" s="23"/>
      <c r="L50" s="23"/>
      <c r="M50" s="23"/>
      <c r="N50" s="23"/>
      <c r="O50" s="23"/>
      <c r="P50" s="23"/>
      <c r="Q50" s="23"/>
    </row>
    <row r="51" spans="1:17" ht="12.75">
      <c r="A51" s="95" t="s">
        <v>22</v>
      </c>
      <c r="B51" s="95"/>
      <c r="C51" s="95"/>
      <c r="D51" s="95"/>
      <c r="E51" s="95"/>
      <c r="F51" s="95"/>
      <c r="G51" s="95"/>
      <c r="H51" s="95"/>
      <c r="J51" s="23"/>
      <c r="K51" s="23"/>
      <c r="L51" s="23"/>
      <c r="M51" s="23"/>
      <c r="N51" s="23"/>
      <c r="O51" s="23"/>
      <c r="P51" s="23"/>
      <c r="Q51" s="23"/>
    </row>
    <row r="52" spans="1:8" ht="12.75">
      <c r="A52" s="95" t="s">
        <v>6</v>
      </c>
      <c r="B52" s="95"/>
      <c r="C52" s="95"/>
      <c r="D52" s="95"/>
      <c r="E52" s="95"/>
      <c r="F52" s="95"/>
      <c r="G52" s="95"/>
      <c r="H52" s="95"/>
    </row>
    <row r="53" spans="1:8" ht="12.75">
      <c r="A53" s="95" t="s">
        <v>23</v>
      </c>
      <c r="B53" s="95"/>
      <c r="C53" s="95"/>
      <c r="D53" s="95"/>
      <c r="E53" s="95"/>
      <c r="F53" s="95"/>
      <c r="G53" s="95"/>
      <c r="H53" s="95"/>
    </row>
  </sheetData>
  <sheetProtection/>
  <mergeCells count="5">
    <mergeCell ref="A53:H53"/>
    <mergeCell ref="A52:H52"/>
    <mergeCell ref="A51:H51"/>
    <mergeCell ref="A1:H1"/>
    <mergeCell ref="A9:B9"/>
  </mergeCells>
  <printOptions/>
  <pageMargins left="0.75" right="0.75" top="1" bottom="1" header="0.4921259845" footer="0.4921259845"/>
  <pageSetup fitToHeight="1" fitToWidth="1" horizontalDpi="600" verticalDpi="600" orientation="landscape" paperSize="9" scale="5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Diendorfer</dc:creator>
  <cp:keywords/>
  <dc:description/>
  <cp:lastModifiedBy>Klaus Diendorfer</cp:lastModifiedBy>
  <cp:lastPrinted>2008-04-28T14:55:33Z</cp:lastPrinted>
  <dcterms:created xsi:type="dcterms:W3CDTF">2008-04-28T08:27:01Z</dcterms:created>
  <dcterms:modified xsi:type="dcterms:W3CDTF">2008-05-08T07:13:30Z</dcterms:modified>
  <cp:category/>
  <cp:version/>
  <cp:contentType/>
  <cp:contentStatus/>
</cp:coreProperties>
</file>